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cuments\Годовой Отчет 2023\"/>
    </mc:Choice>
  </mc:AlternateContent>
  <xr:revisionPtr revIDLastSave="0" documentId="8_{9FEEE533-8F82-44E1-BAF4-599E6B20EBFF}" xr6:coauthVersionLast="47" xr6:coauthVersionMax="47" xr10:uidLastSave="{00000000-0000-0000-0000-000000000000}"/>
  <bookViews>
    <workbookView xWindow="-120" yWindow="-120" windowWidth="21840" windowHeight="13140" tabRatio="500" xr2:uid="{00000000-000D-0000-FFFF-FFFF00000000}"/>
  </bookViews>
  <sheets>
    <sheet name="Лист1" sheetId="1" r:id="rId1"/>
    <sheet name="Лист2" sheetId="2" r:id="rId2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9" i="1" l="1"/>
  <c r="C35" i="1"/>
  <c r="E35" i="1"/>
  <c r="E44" i="1" l="1"/>
  <c r="D94" i="1"/>
  <c r="D73" i="1"/>
  <c r="D72" i="1"/>
  <c r="E72" i="1" s="1"/>
  <c r="D71" i="1"/>
  <c r="E71" i="1" s="1"/>
  <c r="D70" i="1"/>
  <c r="E70" i="1" s="1"/>
  <c r="D69" i="1"/>
  <c r="E69" i="1"/>
  <c r="D66" i="1"/>
  <c r="E66" i="1" s="1"/>
  <c r="D65" i="1"/>
  <c r="E42" i="1"/>
  <c r="H22" i="1"/>
  <c r="F21" i="1"/>
  <c r="F23" i="1" s="1"/>
  <c r="D54" i="1" l="1"/>
  <c r="D64" i="1"/>
  <c r="C53" i="1"/>
  <c r="E53" i="1"/>
  <c r="C44" i="1"/>
  <c r="D23" i="1"/>
  <c r="G25" i="1"/>
  <c r="D24" i="1"/>
  <c r="G24" i="1" s="1"/>
  <c r="D26" i="1" l="1"/>
  <c r="C52" i="1"/>
  <c r="C51" i="1"/>
  <c r="E52" i="1"/>
  <c r="E51" i="1"/>
  <c r="E46" i="1"/>
  <c r="H23" i="1" l="1"/>
  <c r="E19" i="1" l="1"/>
  <c r="E23" i="1" s="1"/>
  <c r="G26" i="1" l="1"/>
  <c r="C34" i="1"/>
  <c r="D62" i="1" l="1"/>
  <c r="C22" i="1" l="1"/>
  <c r="C21" i="1" l="1"/>
  <c r="D100" i="1" l="1"/>
  <c r="C91" i="1" l="1"/>
  <c r="C89" i="1"/>
  <c r="C87" i="1"/>
  <c r="C86" i="1"/>
  <c r="C85" i="1"/>
  <c r="C43" i="1" l="1"/>
  <c r="C42" i="1"/>
  <c r="D68" i="1" l="1"/>
  <c r="C49" i="1"/>
  <c r="E68" i="1" l="1"/>
  <c r="E64" i="1" l="1"/>
  <c r="I100" i="1"/>
  <c r="D47" i="1" l="1"/>
  <c r="C46" i="1"/>
  <c r="D67" i="1"/>
  <c r="C61" i="1"/>
  <c r="C62" i="1"/>
  <c r="C59" i="1"/>
  <c r="C50" i="1"/>
  <c r="C57" i="1"/>
  <c r="D32" i="1"/>
  <c r="D39" i="1" s="1"/>
  <c r="D74" i="1" l="1"/>
  <c r="D76" i="1" s="1"/>
  <c r="E39" i="1"/>
  <c r="C47" i="1"/>
  <c r="C84" i="1"/>
  <c r="C83" i="1"/>
  <c r="C54" i="1"/>
  <c r="C30" i="1"/>
  <c r="E45" i="1" l="1"/>
  <c r="C99" i="1"/>
  <c r="E65" i="1" l="1"/>
  <c r="E67" i="1"/>
  <c r="E57" i="1"/>
  <c r="E59" i="1"/>
  <c r="E49" i="1"/>
  <c r="E50" i="1"/>
  <c r="E43" i="1"/>
  <c r="E30" i="1"/>
  <c r="E31" i="1"/>
  <c r="E54" i="1" l="1"/>
  <c r="E47" i="1"/>
  <c r="E62" i="1"/>
  <c r="E32" i="1"/>
  <c r="E73" i="1" l="1"/>
  <c r="E74" i="1" s="1"/>
  <c r="C74" i="1"/>
  <c r="D75" i="1" l="1"/>
  <c r="C76" i="1" l="1"/>
  <c r="E76" i="1"/>
  <c r="C75" i="1"/>
  <c r="E75" i="1"/>
  <c r="D78" i="1"/>
  <c r="D79" i="1" s="1"/>
  <c r="C90" i="1"/>
  <c r="C78" i="1" l="1"/>
  <c r="E78" i="1"/>
  <c r="E79" i="1" l="1"/>
  <c r="C79" i="1"/>
  <c r="C39" i="1"/>
</calcChain>
</file>

<file path=xl/sharedStrings.xml><?xml version="1.0" encoding="utf-8"?>
<sst xmlns="http://schemas.openxmlformats.org/spreadsheetml/2006/main" count="149" uniqueCount="146">
  <si>
    <t xml:space="preserve">2.Площадь прочая (нежилые: под офисы и магазины и тд. -4247 кв. м, </t>
  </si>
  <si>
    <t xml:space="preserve">  Итого:( без площади балконов и лоджий, </t>
  </si>
  <si>
    <t>Показатель</t>
  </si>
  <si>
    <t>Средства от взносов на ремонт  (2000 руб)</t>
  </si>
  <si>
    <t>Доходы</t>
  </si>
  <si>
    <t>1.1</t>
  </si>
  <si>
    <t>1.2</t>
  </si>
  <si>
    <t>1.3</t>
  </si>
  <si>
    <t>2.</t>
  </si>
  <si>
    <t>Расходы</t>
  </si>
  <si>
    <t>2.3</t>
  </si>
  <si>
    <t>Расходы по статье: «техническое обслуживание и содержание общего имущества, содержание и ремонт жилого  или нежилого помещения»( в том числе зар. плата)</t>
  </si>
  <si>
    <t>2.3.4.</t>
  </si>
  <si>
    <t>2.3.5.</t>
  </si>
  <si>
    <t xml:space="preserve">Обслуживание систем пожарной безопасности </t>
  </si>
  <si>
    <t>Итого: п.2.3</t>
  </si>
  <si>
    <t>2.4.</t>
  </si>
  <si>
    <t>Материальные расходы</t>
  </si>
  <si>
    <t>2.4.1.</t>
  </si>
  <si>
    <t>Расходные материалы для содержания общедомового имущества( инвентарь для уборки, моющие средства)</t>
  </si>
  <si>
    <t>2.4.3.</t>
  </si>
  <si>
    <t>2.4.4.</t>
  </si>
  <si>
    <t>Канцтовары</t>
  </si>
  <si>
    <t>Итого по ст.2.4</t>
  </si>
  <si>
    <t>2.5.</t>
  </si>
  <si>
    <t>Расходы по содержанию офиса</t>
  </si>
  <si>
    <t>2.5.1</t>
  </si>
  <si>
    <t>Обслуживание офисной техники</t>
  </si>
  <si>
    <t>2.5.2.</t>
  </si>
  <si>
    <t>Итого : по ст.2.5</t>
  </si>
  <si>
    <t>2.6.</t>
  </si>
  <si>
    <t>Прочие расходы</t>
  </si>
  <si>
    <t>2.6.1</t>
  </si>
  <si>
    <t xml:space="preserve">Услуги связи </t>
  </si>
  <si>
    <t>2.6.2</t>
  </si>
  <si>
    <t>2.6.3.</t>
  </si>
  <si>
    <t>Итого : по ст. 2.6</t>
  </si>
  <si>
    <t>2.7.</t>
  </si>
  <si>
    <t>Заработная плата и налоги на Фот</t>
  </si>
  <si>
    <t>2.7.1</t>
  </si>
  <si>
    <t>Вознаграждение членам рев. Комиссии и правлению</t>
  </si>
  <si>
    <t>2.7.2</t>
  </si>
  <si>
    <t>Итого по ст. ФОТ</t>
  </si>
  <si>
    <t>Налог на ФОТ( ПФР,ФОМС,ФСС) (30%)</t>
  </si>
  <si>
    <t>Итого : по ст.2.7</t>
  </si>
  <si>
    <t>2.8.</t>
  </si>
  <si>
    <t>2.8.1</t>
  </si>
  <si>
    <t>2.8.3</t>
  </si>
  <si>
    <t>Ремонт-замена запорной арматуры</t>
  </si>
  <si>
    <t>2.8.4</t>
  </si>
  <si>
    <t>2.8.5</t>
  </si>
  <si>
    <t>Модернизация ИТП (система расширительных баков, водоподготовка, автоматика)</t>
  </si>
  <si>
    <t>Непредвиденные  работы по ремонту.</t>
  </si>
  <si>
    <t>Непредвиденные расходы на обслуживание дома</t>
  </si>
  <si>
    <t>Раздел \строка</t>
  </si>
  <si>
    <t>Средняя сумма  в руб  за месяц плановая по смете</t>
  </si>
  <si>
    <t>2.5.3</t>
  </si>
  <si>
    <t>Приобретение офисной техники и офисной мебели</t>
  </si>
  <si>
    <t>Мелкие расходные материалы  для замены вышедших из строя ( лампочки, прожектора, краны  и пр.)</t>
  </si>
  <si>
    <t>Утверждено:</t>
  </si>
  <si>
    <t>Секретарь собрания:</t>
  </si>
  <si>
    <t>___________/______________/</t>
  </si>
  <si>
    <t xml:space="preserve">Общим собранием от </t>
  </si>
  <si>
    <t xml:space="preserve"> Услуги банка за проведение расчетных операций, обслуживание банковского счета</t>
  </si>
  <si>
    <t>2.5.4</t>
  </si>
  <si>
    <t>Непредвиденные расходы</t>
  </si>
  <si>
    <t>2.6.5.</t>
  </si>
  <si>
    <t>2.8.2</t>
  </si>
  <si>
    <t>Расходы по статье :  «Работы по ремонту общего имущества»( материалы , услуги подрядчиков, зарплата и соц налоги  по договорам подряда)</t>
  </si>
  <si>
    <t>Материалы для ремонтных работ общедомовых систем энергоснабжения, водоснабжения, канализации, отопления, лифтового хозяйства</t>
  </si>
  <si>
    <t xml:space="preserve">Ремонт и освидетельствование лифтов (2 лифта) </t>
  </si>
  <si>
    <t>Устройство диспетчеризации и видеонаблюдения (доп. Камеры)</t>
  </si>
  <si>
    <t>Благоустройство придомовой территории (устройство газонов, бордюров, дорожек, закупка грунта, малые архитектурные формы, ограждение)</t>
  </si>
  <si>
    <t>Итого : по ст.2.8</t>
  </si>
  <si>
    <t>Всего расходы( с п.2.3 по п.2.8)</t>
  </si>
  <si>
    <t>2.3.6.</t>
  </si>
  <si>
    <t>2.4.5.</t>
  </si>
  <si>
    <t>2.7.5.</t>
  </si>
  <si>
    <t>2.7.4.</t>
  </si>
  <si>
    <t>2.8.11.</t>
  </si>
  <si>
    <t>Тех обслуживание  6 лифтов за 12 мес.</t>
  </si>
  <si>
    <t>1.</t>
  </si>
  <si>
    <t>Начислять   в квитанциях дополнительные платежи:</t>
  </si>
  <si>
    <t>1.4</t>
  </si>
  <si>
    <t>Неиспользованный остаток средств на Оснащение квартир средствами противопожарной безопасности</t>
  </si>
  <si>
    <t>1.5</t>
  </si>
  <si>
    <t>Взносы на капремонт (10 руб*Sм2)</t>
  </si>
  <si>
    <t>Программное обеспечение (в том числе 1С Отчетность , ГИС ЖКХ</t>
  </si>
  <si>
    <t>Итого:</t>
  </si>
  <si>
    <t>Взносы на снащение квартир средствами противопожарной безопасности</t>
  </si>
  <si>
    <t>Всего расходы ст.2.3-2.7</t>
  </si>
  <si>
    <t>2.3.7.</t>
  </si>
  <si>
    <t>Техническое обслуживание систем видеонаблюдения и контроля доступа</t>
  </si>
  <si>
    <t>1.Площадь помещений  общая (всех 288 квартир)-16796,7 кв.м</t>
  </si>
  <si>
    <t xml:space="preserve">Средства от взносов на  обслуживание  </t>
  </si>
  <si>
    <t xml:space="preserve">* Увеличение суммы оплаты за услуги по обращению с ТКО (вывоз мусора) связано с  требованиями АО "Крайжилкомресурс", </t>
  </si>
  <si>
    <t xml:space="preserve">Охрана территории охранной организацией  </t>
  </si>
  <si>
    <t xml:space="preserve">из нее на основании тех паспортов  помещений под офисы и магазины-1795,1 кв.м </t>
  </si>
  <si>
    <t>тех помещений, подвала и кровли)16796,7+1795,1=18591,8 кв.м.</t>
  </si>
  <si>
    <t xml:space="preserve">Взносы собственников (по 32руб за 1 кв. м)        </t>
  </si>
  <si>
    <t>Итого Справочно: Средства Капремонта</t>
  </si>
  <si>
    <t>Прибыль от взимания пеней и проч.</t>
  </si>
  <si>
    <t>3.</t>
  </si>
  <si>
    <t>и  графиком вывоза ТКО</t>
  </si>
  <si>
    <t>Председатель правления                                                                     Ляличев М.А.</t>
  </si>
  <si>
    <t xml:space="preserve">Обслуживание узлов учета тепла и Теплового пункта </t>
  </si>
  <si>
    <t>Подготовка дома к сезонной эксплуатации, проверка исправности и работоспособности оборудования, выполнение ремонтных работ</t>
  </si>
  <si>
    <t>2.3.8.</t>
  </si>
  <si>
    <t>Работы по чрезвычайным ситуациям, срочный ремонт общего имущества, устранение последствий погодных явлений  и аварий и т.п.</t>
  </si>
  <si>
    <t>2.5.5</t>
  </si>
  <si>
    <t>Покрытие убытков, выплата штрафов,  и проч.ущерба</t>
  </si>
  <si>
    <t>Юридические услуги и судебные расходы</t>
  </si>
  <si>
    <t>Услуги по обращению с ТКО (вывоз мусора)  по графику вывоза ТКО ( июль-декабрь 2023)</t>
  </si>
  <si>
    <t xml:space="preserve">Расходы на период отпуска дежурных по дому </t>
  </si>
  <si>
    <t>2.3.9.</t>
  </si>
  <si>
    <t>2.4.6.</t>
  </si>
  <si>
    <t>** Индексация заработной платы 8,39%  (2022-2023гг)производится за счет прибыли ТСН</t>
  </si>
  <si>
    <t>2.7.9.</t>
  </si>
  <si>
    <t>2.7.8.</t>
  </si>
  <si>
    <t>Смета доходов и расходов на 2024 г год</t>
  </si>
  <si>
    <t xml:space="preserve">В том числе  на 2024 год </t>
  </si>
  <si>
    <t>Прибыль за 2023 г  от взимания пеней и прочих услуг</t>
  </si>
  <si>
    <t>Неиспользованный остаток целевого взноса на ремонт( по 2000 руб за 1 кв.м) на 01.01.2024</t>
  </si>
  <si>
    <t xml:space="preserve">Справочно: Факт.Средства Капремонта на начало 2024 года </t>
  </si>
  <si>
    <t>Справочно: Средства Капремонта( план  2024 г.)</t>
  </si>
  <si>
    <t>"____" "_________"  2024 г.</t>
  </si>
  <si>
    <t>Сумма в руб на  2024 г.</t>
  </si>
  <si>
    <t>Главный инженер</t>
  </si>
  <si>
    <t>2.7.6.</t>
  </si>
  <si>
    <t xml:space="preserve">Дежурный электромонтер по ремонту и обслуживанию электрооборудования </t>
  </si>
  <si>
    <t>2.7.7.</t>
  </si>
  <si>
    <t>Дежурный сантехник по ремонту и обслуживанию сантехнического оборудования</t>
  </si>
  <si>
    <t>Уборщик помещений</t>
  </si>
  <si>
    <t>2.7.9</t>
  </si>
  <si>
    <t>Дворник</t>
  </si>
  <si>
    <t>2.7.10.</t>
  </si>
  <si>
    <t>Озеленитель</t>
  </si>
  <si>
    <t>Дежурный по дому(20204,1*4 чел)</t>
  </si>
  <si>
    <t>2.7.11.</t>
  </si>
  <si>
    <t xml:space="preserve">Взнос на страхование от несч. случ. на производстве </t>
  </si>
  <si>
    <t>Ремонт крыши здания</t>
  </si>
  <si>
    <t>Председатель правления  (вознаграждение)/Управляющий ТСН</t>
  </si>
  <si>
    <t xml:space="preserve">Главный бухгалтер </t>
  </si>
  <si>
    <t>Прибыль от взимания пеней и проч.услуг</t>
  </si>
  <si>
    <t>Власов И.Г.</t>
  </si>
  <si>
    <t>2.8.13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</si>
</sst>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</numFmts>
  <fonts count="19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8"/>
      <color rgb="FF000000"/>
      <name val="Calibri"/>
      <family val="2"/>
      <charset val="204"/>
    </font>
    <font>
      <sz val="8"/>
      <color rgb="FFFF0000"/>
      <name val="Calibri"/>
      <family val="2"/>
      <charset val="204"/>
    </font>
    <font>
      <sz val="8"/>
      <color rgb="FF000000"/>
      <name val="Calibri"/>
      <family val="2"/>
      <charset val="1"/>
    </font>
    <font>
      <b/>
      <sz val="8"/>
      <color rgb="FFFF0000"/>
      <name val="Calibri"/>
      <family val="2"/>
      <charset val="204"/>
    </font>
    <font>
      <sz val="14"/>
      <color rgb="FF000000"/>
      <name val="Calibri"/>
      <family val="2"/>
      <charset val="204"/>
    </font>
    <font>
      <sz val="8"/>
      <name val="Calibri"/>
      <family val="2"/>
      <charset val="204"/>
    </font>
    <font>
      <sz val="8"/>
      <color rgb="FFC00000"/>
      <name val="Calibri"/>
      <family val="2"/>
      <charset val="204"/>
    </font>
    <font>
      <sz val="10"/>
      <name val="Calibri"/>
      <family val="2"/>
      <charset val="204"/>
    </font>
    <font>
      <sz val="9"/>
      <name val="Calibri"/>
      <family val="2"/>
      <charset val="204"/>
    </font>
    <font>
      <sz val="8"/>
      <color theme="1" tint="0.249977111117893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51">
    <xf numFmtId="0" fontId="0" fillId="0" borderId="0" xfId="0"/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4" fillId="0" borderId="2" xfId="0" applyFont="1" applyBorder="1" applyAlignment="1">
      <alignment vertical="center" wrapText="1"/>
    </xf>
    <xf numFmtId="49" fontId="2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vertical="center" wrapText="1"/>
    </xf>
    <xf numFmtId="49" fontId="1" fillId="0" borderId="5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0" fontId="0" fillId="0" borderId="0" xfId="0" applyBorder="1"/>
    <xf numFmtId="49" fontId="1" fillId="0" borderId="5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vertical="center" wrapText="1"/>
    </xf>
    <xf numFmtId="1" fontId="0" fillId="0" borderId="0" xfId="0" applyNumberFormat="1"/>
    <xf numFmtId="165" fontId="0" fillId="0" borderId="2" xfId="1" applyNumberFormat="1" applyFont="1" applyBorder="1"/>
    <xf numFmtId="165" fontId="6" fillId="0" borderId="2" xfId="1" applyNumberFormat="1" applyFont="1" applyBorder="1" applyAlignment="1">
      <alignment vertical="center" wrapText="1"/>
    </xf>
    <xf numFmtId="165" fontId="6" fillId="0" borderId="2" xfId="1" applyNumberFormat="1" applyFont="1" applyFill="1" applyBorder="1" applyAlignment="1">
      <alignment vertical="center" wrapText="1"/>
    </xf>
    <xf numFmtId="165" fontId="5" fillId="0" borderId="0" xfId="1" applyNumberFormat="1" applyFont="1" applyBorder="1" applyAlignment="1">
      <alignment vertical="center" wrapText="1"/>
    </xf>
    <xf numFmtId="165" fontId="1" fillId="0" borderId="2" xfId="1" applyNumberFormat="1" applyFont="1" applyBorder="1" applyAlignment="1">
      <alignment horizontal="left" vertical="center" wrapText="1"/>
    </xf>
    <xf numFmtId="165" fontId="0" fillId="0" borderId="2" xfId="1" applyNumberFormat="1" applyFont="1" applyBorder="1" applyAlignment="1"/>
    <xf numFmtId="14" fontId="0" fillId="0" borderId="0" xfId="0" applyNumberFormat="1"/>
    <xf numFmtId="165" fontId="6" fillId="0" borderId="8" xfId="1" applyNumberFormat="1" applyFont="1" applyFill="1" applyBorder="1" applyAlignment="1">
      <alignment vertical="center" wrapText="1"/>
    </xf>
    <xf numFmtId="165" fontId="0" fillId="0" borderId="2" xfId="1" applyNumberFormat="1" applyFont="1" applyFill="1" applyBorder="1"/>
    <xf numFmtId="49" fontId="1" fillId="0" borderId="6" xfId="0" applyNumberFormat="1" applyFont="1" applyFill="1" applyBorder="1" applyAlignment="1">
      <alignment vertical="center" wrapText="1"/>
    </xf>
    <xf numFmtId="165" fontId="6" fillId="0" borderId="7" xfId="1" applyNumberFormat="1" applyFont="1" applyFill="1" applyBorder="1" applyAlignment="1">
      <alignment vertical="center" wrapText="1"/>
    </xf>
    <xf numFmtId="165" fontId="0" fillId="0" borderId="0" xfId="0" applyNumberFormat="1"/>
    <xf numFmtId="165" fontId="0" fillId="0" borderId="0" xfId="1" applyNumberFormat="1" applyFont="1"/>
    <xf numFmtId="165" fontId="1" fillId="0" borderId="2" xfId="1" applyNumberFormat="1" applyFont="1" applyFill="1" applyBorder="1" applyAlignment="1">
      <alignment horizontal="left" vertical="center" wrapText="1"/>
    </xf>
    <xf numFmtId="165" fontId="7" fillId="0" borderId="2" xfId="1" applyNumberFormat="1" applyFont="1" applyBorder="1" applyAlignment="1">
      <alignment vertical="center" wrapText="1"/>
    </xf>
    <xf numFmtId="0" fontId="0" fillId="0" borderId="0" xfId="0" applyFill="1"/>
    <xf numFmtId="49" fontId="7" fillId="0" borderId="5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center" wrapText="1"/>
    </xf>
    <xf numFmtId="49" fontId="7" fillId="0" borderId="5" xfId="0" applyNumberFormat="1" applyFont="1" applyFill="1" applyBorder="1" applyAlignment="1">
      <alignment vertical="center" wrapText="1"/>
    </xf>
    <xf numFmtId="165" fontId="0" fillId="0" borderId="0" xfId="0" applyNumberFormat="1" applyBorder="1"/>
    <xf numFmtId="165" fontId="1" fillId="0" borderId="2" xfId="1" applyNumberFormat="1" applyFont="1" applyBorder="1" applyAlignment="1">
      <alignment horizontal="left" wrapText="1"/>
    </xf>
    <xf numFmtId="49" fontId="1" fillId="0" borderId="0" xfId="0" applyNumberFormat="1" applyFont="1" applyFill="1" applyBorder="1" applyAlignment="1">
      <alignment vertical="center" wrapText="1"/>
    </xf>
    <xf numFmtId="49" fontId="1" fillId="0" borderId="6" xfId="0" applyNumberFormat="1" applyFont="1" applyBorder="1" applyAlignment="1">
      <alignment vertical="center" wrapText="1"/>
    </xf>
    <xf numFmtId="0" fontId="0" fillId="0" borderId="2" xfId="0" applyBorder="1" applyAlignment="1">
      <alignment horizontal="center" vertical="top"/>
    </xf>
    <xf numFmtId="165" fontId="6" fillId="0" borderId="10" xfId="1" applyNumberFormat="1" applyFont="1" applyFill="1" applyBorder="1" applyAlignment="1">
      <alignment vertical="center" wrapText="1"/>
    </xf>
    <xf numFmtId="165" fontId="6" fillId="0" borderId="0" xfId="1" applyNumberFormat="1" applyFont="1" applyFill="1" applyBorder="1" applyAlignment="1">
      <alignment vertical="center" wrapText="1"/>
    </xf>
    <xf numFmtId="165" fontId="9" fillId="0" borderId="3" xfId="1" applyNumberFormat="1" applyFont="1" applyBorder="1" applyAlignment="1">
      <alignment vertical="center" wrapText="1"/>
    </xf>
    <xf numFmtId="165" fontId="9" fillId="0" borderId="3" xfId="1" applyNumberFormat="1" applyFont="1" applyBorder="1" applyAlignment="1">
      <alignment horizontal="center" wrapText="1"/>
    </xf>
    <xf numFmtId="165" fontId="9" fillId="0" borderId="2" xfId="1" applyNumberFormat="1" applyFont="1" applyBorder="1" applyAlignment="1">
      <alignment horizontal="center"/>
    </xf>
    <xf numFmtId="165" fontId="9" fillId="0" borderId="2" xfId="1" applyNumberFormat="1" applyFont="1" applyBorder="1"/>
    <xf numFmtId="165" fontId="10" fillId="0" borderId="2" xfId="1" applyNumberFormat="1" applyFont="1" applyBorder="1"/>
    <xf numFmtId="165" fontId="9" fillId="0" borderId="2" xfId="1" applyNumberFormat="1" applyFont="1" applyBorder="1" applyAlignment="1">
      <alignment horizontal="left" vertical="center" wrapText="1"/>
    </xf>
    <xf numFmtId="165" fontId="9" fillId="0" borderId="2" xfId="1" applyNumberFormat="1" applyFont="1" applyBorder="1" applyAlignment="1">
      <alignment horizontal="left"/>
    </xf>
    <xf numFmtId="165" fontId="9" fillId="0" borderId="3" xfId="1" applyNumberFormat="1" applyFont="1" applyBorder="1" applyAlignment="1">
      <alignment horizontal="left" vertical="center" wrapText="1"/>
    </xf>
    <xf numFmtId="165" fontId="9" fillId="0" borderId="2" xfId="1" applyNumberFormat="1" applyFont="1" applyBorder="1" applyAlignment="1">
      <alignment horizontal="center" vertical="center"/>
    </xf>
    <xf numFmtId="165" fontId="9" fillId="0" borderId="2" xfId="1" applyNumberFormat="1" applyFont="1" applyBorder="1" applyAlignment="1">
      <alignment horizontal="left" vertical="center"/>
    </xf>
    <xf numFmtId="165" fontId="9" fillId="0" borderId="2" xfId="1" applyNumberFormat="1" applyFont="1" applyBorder="1" applyAlignment="1">
      <alignment horizontal="center" wrapText="1"/>
    </xf>
    <xf numFmtId="165" fontId="2" fillId="0" borderId="7" xfId="1" applyNumberFormat="1" applyFont="1" applyBorder="1" applyAlignment="1">
      <alignment vertical="center" wrapText="1"/>
    </xf>
    <xf numFmtId="165" fontId="2" fillId="0" borderId="2" xfId="1" applyNumberFormat="1" applyFont="1" applyFill="1" applyBorder="1" applyAlignment="1">
      <alignment vertical="center" wrapText="1"/>
    </xf>
    <xf numFmtId="165" fontId="9" fillId="0" borderId="2" xfId="1" applyNumberFormat="1" applyFont="1" applyBorder="1" applyAlignment="1">
      <alignment vertical="center" wrapText="1"/>
    </xf>
    <xf numFmtId="165" fontId="9" fillId="0" borderId="2" xfId="1" applyNumberFormat="1" applyFont="1" applyFill="1" applyBorder="1" applyAlignment="1">
      <alignment vertical="center" wrapText="1"/>
    </xf>
    <xf numFmtId="165" fontId="9" fillId="0" borderId="3" xfId="1" applyNumberFormat="1" applyFont="1" applyFill="1" applyBorder="1" applyAlignment="1">
      <alignment vertical="center" wrapText="1"/>
    </xf>
    <xf numFmtId="165" fontId="11" fillId="0" borderId="2" xfId="1" applyNumberFormat="1" applyFont="1" applyBorder="1" applyAlignment="1"/>
    <xf numFmtId="165" fontId="0" fillId="0" borderId="2" xfId="0" applyNumberFormat="1" applyBorder="1"/>
    <xf numFmtId="165" fontId="11" fillId="0" borderId="2" xfId="1" applyNumberFormat="1" applyFont="1" applyBorder="1"/>
    <xf numFmtId="165" fontId="9" fillId="0" borderId="2" xfId="1" applyNumberFormat="1" applyFont="1" applyBorder="1" applyAlignment="1">
      <alignment wrapText="1"/>
    </xf>
    <xf numFmtId="165" fontId="9" fillId="0" borderId="3" xfId="1" applyNumberFormat="1" applyFont="1" applyBorder="1" applyAlignment="1">
      <alignment wrapText="1"/>
    </xf>
    <xf numFmtId="165" fontId="11" fillId="0" borderId="0" xfId="0" applyNumberFormat="1" applyFont="1"/>
    <xf numFmtId="165" fontId="10" fillId="0" borderId="2" xfId="1" applyNumberFormat="1" applyFont="1" applyBorder="1" applyAlignment="1">
      <alignment vertical="center" wrapText="1"/>
    </xf>
    <xf numFmtId="1" fontId="9" fillId="0" borderId="2" xfId="0" applyNumberFormat="1" applyFont="1" applyBorder="1"/>
    <xf numFmtId="165" fontId="12" fillId="0" borderId="3" xfId="1" applyNumberFormat="1" applyFont="1" applyBorder="1" applyAlignment="1">
      <alignment vertical="center" wrapText="1"/>
    </xf>
    <xf numFmtId="0" fontId="11" fillId="0" borderId="0" xfId="0" applyFont="1"/>
    <xf numFmtId="165" fontId="9" fillId="0" borderId="0" xfId="0" applyNumberFormat="1" applyFont="1" applyAlignment="1">
      <alignment horizontal="center" vertical="center"/>
    </xf>
    <xf numFmtId="165" fontId="9" fillId="0" borderId="0" xfId="1" applyNumberFormat="1" applyFont="1" applyAlignment="1">
      <alignment horizontal="center" vertical="center"/>
    </xf>
    <xf numFmtId="165" fontId="9" fillId="0" borderId="7" xfId="1" applyNumberFormat="1" applyFont="1" applyBorder="1" applyAlignment="1">
      <alignment vertical="center" wrapText="1"/>
    </xf>
    <xf numFmtId="165" fontId="9" fillId="0" borderId="9" xfId="1" applyNumberFormat="1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165" fontId="9" fillId="0" borderId="2" xfId="1" applyNumberFormat="1" applyFont="1" applyFill="1" applyBorder="1" applyAlignment="1">
      <alignment horizontal="left" vertical="center" wrapText="1"/>
    </xf>
    <xf numFmtId="165" fontId="9" fillId="0" borderId="3" xfId="1" applyNumberFormat="1" applyFont="1" applyFill="1" applyBorder="1" applyAlignment="1">
      <alignment horizontal="left" vertical="center" wrapText="1"/>
    </xf>
    <xf numFmtId="165" fontId="9" fillId="0" borderId="2" xfId="1" applyNumberFormat="1" applyFont="1" applyFill="1" applyBorder="1" applyAlignment="1">
      <alignment horizontal="left" vertical="center"/>
    </xf>
    <xf numFmtId="165" fontId="7" fillId="0" borderId="2" xfId="1" applyNumberFormat="1" applyFont="1" applyFill="1" applyBorder="1" applyAlignment="1">
      <alignment vertical="center" wrapText="1"/>
    </xf>
    <xf numFmtId="165" fontId="7" fillId="0" borderId="5" xfId="1" applyNumberFormat="1" applyFont="1" applyBorder="1" applyAlignment="1">
      <alignment vertical="center" wrapText="1"/>
    </xf>
    <xf numFmtId="165" fontId="7" fillId="0" borderId="0" xfId="1" applyNumberFormat="1" applyFont="1" applyBorder="1" applyAlignment="1">
      <alignment vertical="center" wrapText="1"/>
    </xf>
    <xf numFmtId="165" fontId="7" fillId="0" borderId="4" xfId="1" applyNumberFormat="1" applyFont="1" applyBorder="1" applyAlignment="1">
      <alignment vertical="center" wrapText="1"/>
    </xf>
    <xf numFmtId="165" fontId="7" fillId="0" borderId="3" xfId="1" applyNumberFormat="1" applyFont="1" applyBorder="1" applyAlignment="1">
      <alignment vertical="center" wrapText="1"/>
    </xf>
    <xf numFmtId="165" fontId="7" fillId="0" borderId="3" xfId="1" applyNumberFormat="1" applyFont="1" applyFill="1" applyBorder="1" applyAlignment="1">
      <alignment vertical="center" wrapText="1"/>
    </xf>
    <xf numFmtId="49" fontId="13" fillId="0" borderId="5" xfId="0" applyNumberFormat="1" applyFont="1" applyBorder="1" applyAlignment="1">
      <alignment horizontal="right" vertical="center" wrapText="1"/>
    </xf>
    <xf numFmtId="165" fontId="1" fillId="0" borderId="2" xfId="1" applyNumberFormat="1" applyFont="1" applyBorder="1"/>
    <xf numFmtId="165" fontId="2" fillId="0" borderId="2" xfId="1" applyNumberFormat="1" applyFont="1" applyBorder="1"/>
    <xf numFmtId="0" fontId="1" fillId="0" borderId="2" xfId="0" applyFont="1" applyBorder="1"/>
    <xf numFmtId="165" fontId="9" fillId="0" borderId="2" xfId="0" applyNumberFormat="1" applyFont="1" applyBorder="1"/>
    <xf numFmtId="0" fontId="13" fillId="0" borderId="5" xfId="0" applyFont="1" applyBorder="1" applyAlignment="1">
      <alignment vertical="center" wrapText="1"/>
    </xf>
    <xf numFmtId="165" fontId="1" fillId="0" borderId="2" xfId="1" applyNumberFormat="1" applyFont="1" applyBorder="1" applyAlignment="1">
      <alignment wrapText="1"/>
    </xf>
    <xf numFmtId="165" fontId="9" fillId="0" borderId="2" xfId="1" applyNumberFormat="1" applyFont="1" applyBorder="1" applyAlignment="1"/>
    <xf numFmtId="0" fontId="1" fillId="0" borderId="2" xfId="0" applyFont="1" applyFill="1" applyBorder="1"/>
    <xf numFmtId="0" fontId="7" fillId="0" borderId="0" xfId="0" applyFont="1" applyBorder="1" applyAlignment="1">
      <alignment vertical="center" wrapText="1"/>
    </xf>
    <xf numFmtId="0" fontId="1" fillId="0" borderId="0" xfId="0" applyFont="1"/>
    <xf numFmtId="165" fontId="7" fillId="0" borderId="0" xfId="0" applyNumberFormat="1" applyFont="1" applyBorder="1" applyAlignment="1">
      <alignment vertical="center" wrapText="1"/>
    </xf>
    <xf numFmtId="164" fontId="6" fillId="0" borderId="0" xfId="1" applyNumberFormat="1" applyFont="1" applyBorder="1" applyAlignment="1">
      <alignment vertical="center" wrapText="1"/>
    </xf>
    <xf numFmtId="0" fontId="1" fillId="0" borderId="0" xfId="0" applyFont="1" applyBorder="1"/>
    <xf numFmtId="165" fontId="1" fillId="0" borderId="0" xfId="0" applyNumberFormat="1" applyFont="1"/>
    <xf numFmtId="43" fontId="1" fillId="0" borderId="0" xfId="1" applyFont="1"/>
    <xf numFmtId="165" fontId="9" fillId="0" borderId="2" xfId="0" applyNumberFormat="1" applyFont="1" applyBorder="1" applyAlignment="1">
      <alignment vertical="center" wrapText="1"/>
    </xf>
    <xf numFmtId="165" fontId="14" fillId="0" borderId="2" xfId="1" applyNumberFormat="1" applyFont="1" applyFill="1" applyBorder="1" applyAlignment="1">
      <alignment vertical="center" wrapText="1"/>
    </xf>
    <xf numFmtId="165" fontId="14" fillId="0" borderId="3" xfId="1" applyNumberFormat="1" applyFont="1" applyFill="1" applyBorder="1" applyAlignment="1">
      <alignment vertical="center" wrapText="1"/>
    </xf>
    <xf numFmtId="165" fontId="14" fillId="0" borderId="2" xfId="1" applyNumberFormat="1" applyFont="1" applyBorder="1" applyAlignment="1">
      <alignment vertical="center" wrapText="1"/>
    </xf>
    <xf numFmtId="165" fontId="14" fillId="0" borderId="3" xfId="1" applyNumberFormat="1" applyFont="1" applyBorder="1" applyAlignment="1">
      <alignment vertical="center" wrapText="1"/>
    </xf>
    <xf numFmtId="165" fontId="9" fillId="0" borderId="3" xfId="0" applyNumberFormat="1" applyFont="1" applyBorder="1" applyAlignment="1">
      <alignment vertical="center" wrapText="1"/>
    </xf>
    <xf numFmtId="165" fontId="11" fillId="0" borderId="2" xfId="0" applyNumberFormat="1" applyFont="1" applyBorder="1"/>
    <xf numFmtId="0" fontId="2" fillId="0" borderId="0" xfId="0" applyFont="1"/>
    <xf numFmtId="165" fontId="2" fillId="0" borderId="0" xfId="0" applyNumberFormat="1" applyFont="1"/>
    <xf numFmtId="165" fontId="9" fillId="0" borderId="0" xfId="1" applyNumberFormat="1" applyFont="1"/>
    <xf numFmtId="0" fontId="9" fillId="0" borderId="2" xfId="0" applyFont="1" applyBorder="1" applyAlignment="1">
      <alignment vertical="center" wrapText="1"/>
    </xf>
    <xf numFmtId="0" fontId="9" fillId="0" borderId="8" xfId="0" applyFont="1" applyFill="1" applyBorder="1" applyAlignment="1">
      <alignment wrapText="1"/>
    </xf>
    <xf numFmtId="0" fontId="9" fillId="0" borderId="2" xfId="0" applyFont="1" applyFill="1" applyBorder="1" applyAlignment="1">
      <alignment horizontal="center"/>
    </xf>
    <xf numFmtId="0" fontId="11" fillId="0" borderId="2" xfId="0" applyFont="1" applyBorder="1" applyAlignment="1">
      <alignment wrapText="1"/>
    </xf>
    <xf numFmtId="0" fontId="11" fillId="0" borderId="2" xfId="0" applyFont="1" applyBorder="1"/>
    <xf numFmtId="165" fontId="6" fillId="0" borderId="7" xfId="1" applyNumberFormat="1" applyFont="1" applyBorder="1" applyAlignment="1">
      <alignment vertical="center" wrapText="1"/>
    </xf>
    <xf numFmtId="165" fontId="0" fillId="0" borderId="7" xfId="1" applyNumberFormat="1" applyFont="1" applyBorder="1"/>
    <xf numFmtId="165" fontId="9" fillId="0" borderId="4" xfId="1" applyNumberFormat="1" applyFont="1" applyBorder="1" applyAlignment="1">
      <alignment vertical="center" wrapText="1"/>
    </xf>
    <xf numFmtId="165" fontId="9" fillId="0" borderId="4" xfId="1" applyNumberFormat="1" applyFont="1" applyFill="1" applyBorder="1" applyAlignment="1">
      <alignment vertical="center" wrapText="1"/>
    </xf>
    <xf numFmtId="165" fontId="9" fillId="0" borderId="13" xfId="1" applyNumberFormat="1" applyFont="1" applyBorder="1" applyAlignment="1">
      <alignment vertical="center" wrapText="1"/>
    </xf>
    <xf numFmtId="165" fontId="0" fillId="0" borderId="4" xfId="1" applyNumberFormat="1" applyFont="1" applyBorder="1"/>
    <xf numFmtId="14" fontId="0" fillId="0" borderId="2" xfId="0" applyNumberFormat="1" applyFont="1" applyBorder="1"/>
    <xf numFmtId="165" fontId="15" fillId="0" borderId="2" xfId="1" applyNumberFormat="1" applyFont="1" applyFill="1" applyBorder="1" applyAlignment="1">
      <alignment vertical="center" wrapText="1"/>
    </xf>
    <xf numFmtId="165" fontId="15" fillId="0" borderId="2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165" fontId="16" fillId="0" borderId="2" xfId="1" applyNumberFormat="1" applyFont="1" applyBorder="1" applyAlignment="1">
      <alignment vertical="center" wrapText="1"/>
    </xf>
    <xf numFmtId="165" fontId="16" fillId="0" borderId="2" xfId="1" applyNumberFormat="1" applyFont="1" applyFill="1" applyBorder="1" applyAlignment="1">
      <alignment vertical="center" wrapText="1"/>
    </xf>
    <xf numFmtId="165" fontId="14" fillId="0" borderId="8" xfId="1" applyNumberFormat="1" applyFont="1" applyFill="1" applyBorder="1" applyAlignment="1">
      <alignment horizontal="center" vertical="center" wrapText="1"/>
    </xf>
    <xf numFmtId="165" fontId="14" fillId="0" borderId="2" xfId="1" applyNumberFormat="1" applyFont="1" applyBorder="1"/>
    <xf numFmtId="165" fontId="17" fillId="0" borderId="2" xfId="1" applyNumberFormat="1" applyFont="1" applyBorder="1"/>
    <xf numFmtId="165" fontId="9" fillId="0" borderId="0" xfId="1" applyNumberFormat="1" applyFont="1" applyBorder="1"/>
    <xf numFmtId="165" fontId="18" fillId="0" borderId="2" xfId="1" applyNumberFormat="1" applyFont="1" applyFill="1" applyBorder="1" applyAlignment="1">
      <alignment vertical="center" wrapText="1"/>
    </xf>
    <xf numFmtId="0" fontId="6" fillId="0" borderId="0" xfId="0" applyFont="1" applyAlignment="1">
      <alignment horizontal="right"/>
    </xf>
    <xf numFmtId="165" fontId="1" fillId="0" borderId="3" xfId="1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165" fontId="7" fillId="0" borderId="2" xfId="1" applyNumberFormat="1" applyFont="1" applyBorder="1" applyAlignment="1">
      <alignment vertical="center" wrapText="1"/>
    </xf>
    <xf numFmtId="165" fontId="13" fillId="0" borderId="3" xfId="1" applyNumberFormat="1" applyFont="1" applyBorder="1" applyAlignment="1">
      <alignment vertical="center" wrapText="1"/>
    </xf>
    <xf numFmtId="165" fontId="7" fillId="0" borderId="3" xfId="1" applyNumberFormat="1" applyFont="1" applyBorder="1" applyAlignment="1">
      <alignment vertical="center" wrapText="1"/>
    </xf>
    <xf numFmtId="0" fontId="0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12"/>
  <sheetViews>
    <sheetView tabSelected="1" topLeftCell="A58" zoomScale="140" zoomScaleNormal="140" workbookViewId="0">
      <selection activeCell="A60" sqref="A60:XFD60"/>
    </sheetView>
  </sheetViews>
  <sheetFormatPr defaultRowHeight="15" x14ac:dyDescent="0.25"/>
  <cols>
    <col min="1" max="1" width="7.7109375" customWidth="1"/>
    <col min="2" max="2" width="36.5703125" customWidth="1"/>
    <col min="3" max="3" width="11" customWidth="1"/>
    <col min="4" max="4" width="10.5703125" customWidth="1"/>
    <col min="5" max="5" width="10.140625" customWidth="1"/>
    <col min="6" max="6" width="8.7109375" customWidth="1"/>
    <col min="7" max="7" width="9.42578125" customWidth="1"/>
    <col min="8" max="8" width="12.28515625" customWidth="1"/>
    <col min="9" max="9" width="13.7109375" customWidth="1"/>
    <col min="10" max="10" width="10" customWidth="1"/>
    <col min="11" max="11" width="12" customWidth="1"/>
    <col min="12" max="1025" width="8.42578125" customWidth="1"/>
  </cols>
  <sheetData>
    <row r="2" spans="1:9" x14ac:dyDescent="0.25">
      <c r="E2" t="s">
        <v>59</v>
      </c>
    </row>
    <row r="3" spans="1:9" x14ac:dyDescent="0.25">
      <c r="E3" t="s">
        <v>62</v>
      </c>
    </row>
    <row r="4" spans="1:9" x14ac:dyDescent="0.25">
      <c r="E4" t="s">
        <v>125</v>
      </c>
    </row>
    <row r="5" spans="1:9" x14ac:dyDescent="0.25">
      <c r="E5" t="s">
        <v>60</v>
      </c>
    </row>
    <row r="6" spans="1:9" x14ac:dyDescent="0.25">
      <c r="E6" t="s">
        <v>61</v>
      </c>
    </row>
    <row r="7" spans="1:9" x14ac:dyDescent="0.25">
      <c r="B7" s="145" t="s">
        <v>119</v>
      </c>
      <c r="C7" s="145"/>
      <c r="D7" s="145"/>
      <c r="E7" s="145"/>
      <c r="F7" s="145"/>
      <c r="G7" s="145"/>
    </row>
    <row r="9" spans="1:9" x14ac:dyDescent="0.25">
      <c r="A9" s="1" t="s">
        <v>93</v>
      </c>
    </row>
    <row r="10" spans="1:9" x14ac:dyDescent="0.25">
      <c r="A10" s="1" t="s">
        <v>0</v>
      </c>
    </row>
    <row r="11" spans="1:9" x14ac:dyDescent="0.25">
      <c r="A11" s="1" t="s">
        <v>97</v>
      </c>
      <c r="E11">
        <v>1</v>
      </c>
    </row>
    <row r="12" spans="1:9" x14ac:dyDescent="0.25">
      <c r="A12" s="1" t="s">
        <v>1</v>
      </c>
    </row>
    <row r="13" spans="1:9" x14ac:dyDescent="0.25">
      <c r="A13" s="1" t="s">
        <v>98</v>
      </c>
    </row>
    <row r="14" spans="1:9" ht="15.75" thickBot="1" x14ac:dyDescent="0.3"/>
    <row r="15" spans="1:9" ht="21" customHeight="1" thickBot="1" x14ac:dyDescent="0.3">
      <c r="A15" s="146" t="s">
        <v>54</v>
      </c>
      <c r="B15" s="147" t="s">
        <v>2</v>
      </c>
      <c r="C15" s="147" t="s">
        <v>55</v>
      </c>
      <c r="D15" s="147" t="s">
        <v>126</v>
      </c>
      <c r="E15" s="148" t="s">
        <v>120</v>
      </c>
      <c r="F15" s="149"/>
      <c r="G15" s="149"/>
      <c r="H15" s="150"/>
      <c r="I15" s="5"/>
    </row>
    <row r="16" spans="1:9" ht="84.75" customHeight="1" thickBot="1" x14ac:dyDescent="0.3">
      <c r="A16" s="146"/>
      <c r="B16" s="147"/>
      <c r="C16" s="147"/>
      <c r="D16" s="147"/>
      <c r="E16" s="2" t="s">
        <v>94</v>
      </c>
      <c r="F16" s="3" t="s">
        <v>3</v>
      </c>
      <c r="G16" s="4" t="s">
        <v>86</v>
      </c>
      <c r="H16" s="4" t="s">
        <v>89</v>
      </c>
      <c r="I16" s="116" t="s">
        <v>101</v>
      </c>
    </row>
    <row r="17" spans="1:10" ht="15.75" thickBot="1" x14ac:dyDescent="0.3">
      <c r="A17" s="76">
        <v>1</v>
      </c>
      <c r="B17" s="77">
        <v>2</v>
      </c>
      <c r="C17" s="77">
        <v>3</v>
      </c>
      <c r="D17" s="77">
        <v>4</v>
      </c>
      <c r="E17" s="78">
        <v>5</v>
      </c>
      <c r="F17" s="79">
        <v>6</v>
      </c>
      <c r="G17" s="79">
        <v>7</v>
      </c>
      <c r="H17" s="79">
        <v>8</v>
      </c>
      <c r="I17" s="117">
        <v>9</v>
      </c>
    </row>
    <row r="18" spans="1:10" ht="19.5" thickBot="1" x14ac:dyDescent="0.3">
      <c r="A18" s="94">
        <v>1</v>
      </c>
      <c r="B18" s="115" t="s">
        <v>4</v>
      </c>
      <c r="C18" s="13"/>
      <c r="D18" s="105"/>
      <c r="E18" s="110"/>
      <c r="F18" s="92"/>
      <c r="G18" s="92"/>
      <c r="H18" s="63"/>
      <c r="I18" s="5"/>
      <c r="J18" s="31"/>
    </row>
    <row r="19" spans="1:10" ht="15.75" thickBot="1" x14ac:dyDescent="0.3">
      <c r="A19" s="7" t="s">
        <v>5</v>
      </c>
      <c r="B19" s="60" t="s">
        <v>99</v>
      </c>
      <c r="C19" s="60">
        <v>594937</v>
      </c>
      <c r="D19" s="60">
        <v>7139244</v>
      </c>
      <c r="E19" s="106">
        <f>D19</f>
        <v>7139244</v>
      </c>
      <c r="F19" s="90"/>
      <c r="G19" s="90"/>
      <c r="H19" s="63"/>
      <c r="I19" s="63"/>
      <c r="J19" s="67"/>
    </row>
    <row r="20" spans="1:10" ht="19.5" customHeight="1" thickBot="1" x14ac:dyDescent="0.3">
      <c r="A20" s="7" t="s">
        <v>6</v>
      </c>
      <c r="B20" s="59" t="s">
        <v>121</v>
      </c>
      <c r="C20" s="59"/>
      <c r="D20" s="108"/>
      <c r="E20" s="46"/>
      <c r="F20" s="90"/>
      <c r="G20" s="90"/>
      <c r="H20" s="111"/>
      <c r="I20" s="111"/>
    </row>
    <row r="21" spans="1:10" ht="23.25" thickBot="1" x14ac:dyDescent="0.3">
      <c r="A21" s="7" t="s">
        <v>7</v>
      </c>
      <c r="B21" s="59" t="s">
        <v>122</v>
      </c>
      <c r="C21" s="65">
        <f>D21/12</f>
        <v>85655.25</v>
      </c>
      <c r="D21" s="65">
        <v>1027863</v>
      </c>
      <c r="E21" s="66"/>
      <c r="F21" s="62">
        <f>D21</f>
        <v>1027863</v>
      </c>
      <c r="G21" s="20"/>
      <c r="H21" s="63"/>
      <c r="I21" s="5"/>
    </row>
    <row r="22" spans="1:10" ht="30" customHeight="1" thickBot="1" x14ac:dyDescent="0.3">
      <c r="A22" s="7" t="s">
        <v>83</v>
      </c>
      <c r="B22" s="59" t="s">
        <v>84</v>
      </c>
      <c r="C22" s="59">
        <f>D22/12</f>
        <v>34462.083333333336</v>
      </c>
      <c r="D22" s="59">
        <v>413545</v>
      </c>
      <c r="E22" s="46"/>
      <c r="F22" s="90"/>
      <c r="G22" s="91"/>
      <c r="H22" s="49">
        <f>D22</f>
        <v>413545</v>
      </c>
      <c r="I22" s="5"/>
    </row>
    <row r="23" spans="1:10" ht="15.75" thickBot="1" x14ac:dyDescent="0.3">
      <c r="A23" s="7"/>
      <c r="B23" s="59" t="s">
        <v>88</v>
      </c>
      <c r="C23" s="59"/>
      <c r="D23" s="59">
        <f>D19+D20+D21+D22</f>
        <v>8580652</v>
      </c>
      <c r="E23" s="46">
        <f>E19</f>
        <v>7139244</v>
      </c>
      <c r="F23" s="49">
        <f>F21</f>
        <v>1027863</v>
      </c>
      <c r="G23" s="91"/>
      <c r="H23" s="93">
        <f>H20+H22</f>
        <v>413545</v>
      </c>
      <c r="I23" s="111">
        <v>0</v>
      </c>
      <c r="J23" s="67"/>
    </row>
    <row r="24" spans="1:10" ht="15.75" thickBot="1" x14ac:dyDescent="0.3">
      <c r="A24" s="7" t="s">
        <v>85</v>
      </c>
      <c r="B24" s="59" t="s">
        <v>124</v>
      </c>
      <c r="C24" s="59">
        <v>185918</v>
      </c>
      <c r="D24" s="59">
        <f>C24*12</f>
        <v>2231016</v>
      </c>
      <c r="E24" s="46"/>
      <c r="F24" s="90"/>
      <c r="G24" s="49">
        <f>D24</f>
        <v>2231016</v>
      </c>
      <c r="H24" s="92"/>
      <c r="I24" s="63"/>
    </row>
    <row r="25" spans="1:10" ht="23.25" thickBot="1" x14ac:dyDescent="0.3">
      <c r="A25" s="7"/>
      <c r="B25" s="59" t="s">
        <v>123</v>
      </c>
      <c r="C25" s="59"/>
      <c r="D25" s="59">
        <v>3937419</v>
      </c>
      <c r="E25" s="46"/>
      <c r="F25" s="90"/>
      <c r="G25" s="49">
        <f>D25</f>
        <v>3937419</v>
      </c>
      <c r="H25" s="92"/>
      <c r="I25" s="5"/>
    </row>
    <row r="26" spans="1:10" ht="15.75" thickBot="1" x14ac:dyDescent="0.3">
      <c r="A26" s="7"/>
      <c r="B26" s="59" t="s">
        <v>100</v>
      </c>
      <c r="C26" s="59"/>
      <c r="D26" s="59">
        <f>D24+D25</f>
        <v>6168435</v>
      </c>
      <c r="E26" s="46"/>
      <c r="F26" s="49"/>
      <c r="G26" s="49">
        <f>G24+G25</f>
        <v>6168435</v>
      </c>
      <c r="H26" s="93"/>
      <c r="I26" s="63"/>
      <c r="J26" s="67"/>
    </row>
    <row r="27" spans="1:10" ht="15.75" thickBot="1" x14ac:dyDescent="0.3">
      <c r="A27" s="7"/>
      <c r="B27" s="46" t="s">
        <v>143</v>
      </c>
      <c r="C27" s="46"/>
      <c r="D27" s="46"/>
      <c r="E27" s="46"/>
      <c r="F27" s="49"/>
      <c r="G27" s="49"/>
      <c r="H27" s="93"/>
      <c r="I27" s="111">
        <v>1620608</v>
      </c>
      <c r="J27" s="67"/>
    </row>
    <row r="28" spans="1:10" ht="19.5" customHeight="1" thickBot="1" x14ac:dyDescent="0.3">
      <c r="A28" s="89" t="s">
        <v>8</v>
      </c>
      <c r="B28" s="143" t="s">
        <v>9</v>
      </c>
      <c r="C28" s="143"/>
      <c r="D28" s="143"/>
      <c r="E28" s="143"/>
      <c r="F28" s="90"/>
      <c r="G28" s="90"/>
      <c r="H28" s="63"/>
      <c r="I28" s="63"/>
    </row>
    <row r="29" spans="1:10" ht="40.5" customHeight="1" thickBot="1" x14ac:dyDescent="0.3">
      <c r="A29" s="36" t="s">
        <v>10</v>
      </c>
      <c r="B29" s="142" t="s">
        <v>11</v>
      </c>
      <c r="C29" s="142"/>
      <c r="D29" s="142"/>
      <c r="E29" s="142"/>
      <c r="F29" s="142"/>
      <c r="G29" s="142"/>
      <c r="J29" s="31"/>
    </row>
    <row r="30" spans="1:10" ht="51.75" thickBot="1" x14ac:dyDescent="0.3">
      <c r="A30" s="9" t="s">
        <v>12</v>
      </c>
      <c r="B30" s="22" t="s">
        <v>108</v>
      </c>
      <c r="C30" s="60">
        <f>D30/12</f>
        <v>6666.666666666667</v>
      </c>
      <c r="D30" s="106">
        <v>80000</v>
      </c>
      <c r="E30" s="61">
        <f t="shared" ref="E30:E32" si="0">D30</f>
        <v>80000</v>
      </c>
      <c r="F30" s="20"/>
      <c r="G30" s="20"/>
    </row>
    <row r="31" spans="1:10" ht="26.25" thickBot="1" x14ac:dyDescent="0.3">
      <c r="A31" s="9" t="s">
        <v>13</v>
      </c>
      <c r="B31" s="21" t="s">
        <v>105</v>
      </c>
      <c r="C31" s="59">
        <v>6000</v>
      </c>
      <c r="D31" s="59">
        <v>72000</v>
      </c>
      <c r="E31" s="46">
        <f t="shared" si="0"/>
        <v>72000</v>
      </c>
      <c r="F31" s="20"/>
      <c r="G31" s="20"/>
    </row>
    <row r="32" spans="1:10" ht="26.25" thickBot="1" x14ac:dyDescent="0.3">
      <c r="A32" s="18" t="s">
        <v>75</v>
      </c>
      <c r="B32" s="22" t="s">
        <v>14</v>
      </c>
      <c r="C32" s="60">
        <v>12500</v>
      </c>
      <c r="D32" s="60">
        <f>C32*12</f>
        <v>150000</v>
      </c>
      <c r="E32" s="61">
        <f t="shared" si="0"/>
        <v>150000</v>
      </c>
      <c r="F32" s="20"/>
      <c r="G32" s="20"/>
    </row>
    <row r="33" spans="1:9" ht="51.75" thickBot="1" x14ac:dyDescent="0.3">
      <c r="A33" s="9" t="s">
        <v>91</v>
      </c>
      <c r="B33" s="21" t="s">
        <v>106</v>
      </c>
      <c r="C33" s="59">
        <v>2000</v>
      </c>
      <c r="D33" s="59">
        <v>80000</v>
      </c>
      <c r="E33" s="46">
        <v>80000</v>
      </c>
      <c r="F33" s="20"/>
      <c r="G33" s="20"/>
      <c r="I33" s="31"/>
    </row>
    <row r="34" spans="1:9" ht="25.5" x14ac:dyDescent="0.25">
      <c r="A34" s="42" t="s">
        <v>107</v>
      </c>
      <c r="B34" s="120" t="s">
        <v>92</v>
      </c>
      <c r="C34" s="74">
        <f>D34/12</f>
        <v>7500</v>
      </c>
      <c r="D34" s="74">
        <v>90000</v>
      </c>
      <c r="E34" s="75">
        <v>90000</v>
      </c>
      <c r="F34" s="121"/>
      <c r="G34" s="121"/>
    </row>
    <row r="35" spans="1:9" ht="25.5" x14ac:dyDescent="0.25">
      <c r="A35" s="14" t="s">
        <v>114</v>
      </c>
      <c r="B35" s="21" t="s">
        <v>53</v>
      </c>
      <c r="C35" s="59">
        <f>D35/12</f>
        <v>4166.666666666667</v>
      </c>
      <c r="D35" s="59">
        <v>50000</v>
      </c>
      <c r="E35" s="59">
        <f>D35</f>
        <v>50000</v>
      </c>
      <c r="F35" s="20"/>
      <c r="G35" s="20"/>
    </row>
    <row r="36" spans="1:9" x14ac:dyDescent="0.25">
      <c r="A36" s="14"/>
      <c r="B36" s="21"/>
      <c r="C36" s="59"/>
      <c r="D36" s="59"/>
      <c r="E36" s="59"/>
      <c r="F36" s="20"/>
      <c r="G36" s="20"/>
    </row>
    <row r="37" spans="1:9" x14ac:dyDescent="0.25">
      <c r="A37" s="14"/>
      <c r="B37" s="21"/>
      <c r="C37" s="59"/>
      <c r="D37" s="59"/>
      <c r="E37" s="59"/>
      <c r="F37" s="20"/>
      <c r="G37" s="20"/>
    </row>
    <row r="38" spans="1:9" x14ac:dyDescent="0.25">
      <c r="A38" s="126"/>
      <c r="B38" s="22"/>
      <c r="C38" s="127"/>
      <c r="D38" s="128"/>
      <c r="E38" s="128"/>
      <c r="F38" s="5"/>
      <c r="G38" s="5"/>
      <c r="H38" s="31"/>
    </row>
    <row r="39" spans="1:9" ht="16.5" thickBot="1" x14ac:dyDescent="0.3">
      <c r="A39" s="8"/>
      <c r="B39" s="86" t="s">
        <v>15</v>
      </c>
      <c r="C39" s="122">
        <f ca="1">SUM(C30:C99)</f>
        <v>174403.33333333334</v>
      </c>
      <c r="D39" s="123">
        <f>SUM(D30:D38)</f>
        <v>522000</v>
      </c>
      <c r="E39" s="124">
        <f>D39</f>
        <v>522000</v>
      </c>
      <c r="F39" s="125"/>
      <c r="G39" s="125"/>
      <c r="H39" s="31"/>
      <c r="I39" s="19"/>
    </row>
    <row r="40" spans="1:9" ht="16.5" thickBot="1" x14ac:dyDescent="0.3">
      <c r="A40" s="8"/>
      <c r="B40" s="87"/>
      <c r="C40" s="87"/>
      <c r="D40" s="88"/>
      <c r="E40" s="87"/>
      <c r="F40" s="20"/>
      <c r="G40" s="20"/>
      <c r="H40" s="31"/>
      <c r="I40" s="19"/>
    </row>
    <row r="41" spans="1:9" ht="16.5" customHeight="1" thickBot="1" x14ac:dyDescent="0.3">
      <c r="A41" s="36" t="s">
        <v>16</v>
      </c>
      <c r="B41" s="144" t="s">
        <v>17</v>
      </c>
      <c r="C41" s="144"/>
      <c r="D41" s="144"/>
      <c r="E41" s="144"/>
      <c r="F41" s="20"/>
      <c r="G41" s="20"/>
    </row>
    <row r="42" spans="1:9" ht="39" thickBot="1" x14ac:dyDescent="0.3">
      <c r="A42" s="9" t="s">
        <v>18</v>
      </c>
      <c r="B42" s="21" t="s">
        <v>19</v>
      </c>
      <c r="C42" s="59">
        <f>D42/12</f>
        <v>5833.333333333333</v>
      </c>
      <c r="D42" s="108">
        <v>70000</v>
      </c>
      <c r="E42" s="109">
        <f>D42</f>
        <v>70000</v>
      </c>
      <c r="F42" s="20"/>
      <c r="G42" s="20"/>
    </row>
    <row r="43" spans="1:9" ht="15.75" thickBot="1" x14ac:dyDescent="0.3">
      <c r="A43" s="9" t="s">
        <v>20</v>
      </c>
      <c r="B43" s="21" t="s">
        <v>22</v>
      </c>
      <c r="C43" s="59">
        <f>D43/12</f>
        <v>4166.666666666667</v>
      </c>
      <c r="D43" s="59">
        <v>50000</v>
      </c>
      <c r="E43" s="46">
        <f t="shared" ref="E43:E45" si="1">D43</f>
        <v>50000</v>
      </c>
      <c r="F43" s="20"/>
      <c r="G43" s="20"/>
    </row>
    <row r="44" spans="1:9" ht="49.5" customHeight="1" thickBot="1" x14ac:dyDescent="0.3">
      <c r="A44" s="18" t="s">
        <v>21</v>
      </c>
      <c r="B44" s="22" t="s">
        <v>69</v>
      </c>
      <c r="C44" s="60">
        <f>D44/12</f>
        <v>8333.3333333333339</v>
      </c>
      <c r="D44" s="60">
        <v>100000</v>
      </c>
      <c r="E44" s="61">
        <f>D44</f>
        <v>100000</v>
      </c>
      <c r="F44" s="20"/>
      <c r="G44" s="20"/>
    </row>
    <row r="45" spans="1:9" ht="41.25" customHeight="1" thickBot="1" x14ac:dyDescent="0.3">
      <c r="A45" s="18" t="s">
        <v>76</v>
      </c>
      <c r="B45" s="22" t="s">
        <v>58</v>
      </c>
      <c r="C45" s="60">
        <v>5000</v>
      </c>
      <c r="D45" s="60">
        <v>100000</v>
      </c>
      <c r="E45" s="61">
        <f t="shared" si="1"/>
        <v>100000</v>
      </c>
      <c r="F45" s="20"/>
      <c r="G45" s="20"/>
    </row>
    <row r="46" spans="1:9" ht="23.25" customHeight="1" thickBot="1" x14ac:dyDescent="0.3">
      <c r="A46" s="9" t="s">
        <v>115</v>
      </c>
      <c r="B46" s="27" t="s">
        <v>65</v>
      </c>
      <c r="C46" s="72">
        <f>D46/12</f>
        <v>4166.666666666667</v>
      </c>
      <c r="D46" s="134">
        <v>50000</v>
      </c>
      <c r="E46" s="73">
        <f>D46</f>
        <v>50000</v>
      </c>
      <c r="F46" s="20"/>
      <c r="G46" s="20"/>
    </row>
    <row r="47" spans="1:9" ht="19.5" thickBot="1" x14ac:dyDescent="0.3">
      <c r="A47" s="10"/>
      <c r="B47" s="34" t="s">
        <v>23</v>
      </c>
      <c r="C47" s="59">
        <f>D47/12</f>
        <v>30833.333333333332</v>
      </c>
      <c r="D47" s="59">
        <f>SUM(D42:D46)</f>
        <v>370000</v>
      </c>
      <c r="E47" s="46">
        <f>SUM(E42:E45)+E46</f>
        <v>370000</v>
      </c>
      <c r="F47" s="20"/>
      <c r="G47" s="20"/>
      <c r="H47" s="31"/>
    </row>
    <row r="48" spans="1:9" ht="16.5" customHeight="1" thickBot="1" x14ac:dyDescent="0.3">
      <c r="A48" s="36" t="s">
        <v>24</v>
      </c>
      <c r="B48" s="144" t="s">
        <v>25</v>
      </c>
      <c r="C48" s="144"/>
      <c r="D48" s="144"/>
      <c r="E48" s="144"/>
      <c r="F48" s="20"/>
      <c r="G48" s="20"/>
      <c r="H48" s="31"/>
    </row>
    <row r="49" spans="1:7" ht="15.75" thickBot="1" x14ac:dyDescent="0.3">
      <c r="A49" s="9" t="s">
        <v>26</v>
      </c>
      <c r="B49" s="21" t="s">
        <v>27</v>
      </c>
      <c r="C49" s="59">
        <f>D49/12</f>
        <v>2083.3333333333335</v>
      </c>
      <c r="D49" s="59">
        <v>25000</v>
      </c>
      <c r="E49" s="46">
        <f>D49</f>
        <v>25000</v>
      </c>
      <c r="F49" s="20"/>
      <c r="G49" s="20"/>
    </row>
    <row r="50" spans="1:7" ht="26.25" thickBot="1" x14ac:dyDescent="0.3">
      <c r="A50" s="9" t="s">
        <v>28</v>
      </c>
      <c r="B50" s="21" t="s">
        <v>87</v>
      </c>
      <c r="C50" s="59">
        <f>D50/12</f>
        <v>7083.333333333333</v>
      </c>
      <c r="D50" s="59">
        <v>85000</v>
      </c>
      <c r="E50" s="46">
        <f>D50</f>
        <v>85000</v>
      </c>
      <c r="F50" s="20"/>
      <c r="G50" s="20"/>
    </row>
    <row r="51" spans="1:7" ht="25.5" x14ac:dyDescent="0.25">
      <c r="A51" s="29" t="s">
        <v>56</v>
      </c>
      <c r="B51" s="30" t="s">
        <v>57</v>
      </c>
      <c r="C51" s="60">
        <f>D51/12</f>
        <v>4583.333333333333</v>
      </c>
      <c r="D51" s="60">
        <v>55000</v>
      </c>
      <c r="E51" s="61">
        <f>D51</f>
        <v>55000</v>
      </c>
      <c r="F51" s="28"/>
      <c r="G51" s="20"/>
    </row>
    <row r="52" spans="1:7" ht="30" x14ac:dyDescent="0.25">
      <c r="A52" s="37" t="s">
        <v>64</v>
      </c>
      <c r="B52" s="131" t="s">
        <v>111</v>
      </c>
      <c r="C52" s="114">
        <f>D52/12</f>
        <v>33333.333333333336</v>
      </c>
      <c r="D52" s="135">
        <v>400000</v>
      </c>
      <c r="E52" s="49">
        <f>D52</f>
        <v>400000</v>
      </c>
      <c r="F52" s="20"/>
      <c r="G52" s="20"/>
    </row>
    <row r="53" spans="1:7" ht="30" x14ac:dyDescent="0.25">
      <c r="A53" s="129" t="s">
        <v>109</v>
      </c>
      <c r="B53" s="130" t="s">
        <v>110</v>
      </c>
      <c r="C53" s="114">
        <f>D53/12</f>
        <v>0</v>
      </c>
      <c r="D53" s="135">
        <v>0</v>
      </c>
      <c r="E53" s="49">
        <f>D53</f>
        <v>0</v>
      </c>
      <c r="F53" s="20"/>
      <c r="G53" s="20"/>
    </row>
    <row r="54" spans="1:7" ht="16.5" thickBot="1" x14ac:dyDescent="0.3">
      <c r="A54" s="8"/>
      <c r="B54" s="86" t="s">
        <v>29</v>
      </c>
      <c r="C54" s="59">
        <f>C49+C50+C51+C52</f>
        <v>47083.333333333336</v>
      </c>
      <c r="D54" s="59">
        <f>SUM(D49:D51)+D52+D53</f>
        <v>565000</v>
      </c>
      <c r="E54" s="46">
        <f>SUM(E49:E53)</f>
        <v>565000</v>
      </c>
      <c r="F54" s="20"/>
      <c r="G54" s="20"/>
    </row>
    <row r="55" spans="1:7" ht="16.5" thickBot="1" x14ac:dyDescent="0.3">
      <c r="A55" s="8"/>
      <c r="B55" s="34"/>
      <c r="C55" s="34"/>
      <c r="D55" s="34"/>
      <c r="E55" s="87"/>
      <c r="F55" s="20"/>
      <c r="G55" s="20"/>
    </row>
    <row r="56" spans="1:7" ht="15.75" customHeight="1" thickBot="1" x14ac:dyDescent="0.3">
      <c r="A56" s="9" t="s">
        <v>30</v>
      </c>
      <c r="B56" s="140" t="s">
        <v>31</v>
      </c>
      <c r="C56" s="140"/>
      <c r="D56" s="140"/>
      <c r="E56" s="140"/>
      <c r="F56" s="20"/>
      <c r="G56" s="20"/>
    </row>
    <row r="57" spans="1:7" ht="15.75" thickBot="1" x14ac:dyDescent="0.3">
      <c r="A57" s="9" t="s">
        <v>32</v>
      </c>
      <c r="B57" s="21" t="s">
        <v>33</v>
      </c>
      <c r="C57" s="59">
        <f>D57/12</f>
        <v>4166.666666666667</v>
      </c>
      <c r="D57" s="59">
        <v>50000</v>
      </c>
      <c r="E57" s="46">
        <f>D57</f>
        <v>50000</v>
      </c>
      <c r="F57" s="20"/>
      <c r="G57" s="20"/>
    </row>
    <row r="58" spans="1:7" ht="21.75" customHeight="1" thickBot="1" x14ac:dyDescent="0.3">
      <c r="A58" s="9" t="s">
        <v>34</v>
      </c>
      <c r="B58" s="21" t="s">
        <v>113</v>
      </c>
      <c r="C58" s="21">
        <v>0</v>
      </c>
      <c r="D58" s="59">
        <v>142000</v>
      </c>
      <c r="E58" s="46">
        <v>142000</v>
      </c>
      <c r="F58" s="20"/>
      <c r="G58" s="20"/>
    </row>
    <row r="59" spans="1:7" ht="39" thickBot="1" x14ac:dyDescent="0.3">
      <c r="A59" s="9" t="s">
        <v>35</v>
      </c>
      <c r="B59" s="21" t="s">
        <v>63</v>
      </c>
      <c r="C59" s="59">
        <f>D59/12</f>
        <v>7500</v>
      </c>
      <c r="D59" s="59">
        <v>90000</v>
      </c>
      <c r="E59" s="46">
        <f>D59</f>
        <v>90000</v>
      </c>
      <c r="F59" s="20"/>
      <c r="G59" s="20"/>
    </row>
    <row r="60" spans="1:7" ht="15.75" thickBot="1" x14ac:dyDescent="0.3">
      <c r="A60" s="9"/>
      <c r="B60" s="21"/>
      <c r="C60" s="59"/>
      <c r="D60" s="59"/>
      <c r="E60" s="46"/>
      <c r="F60" s="20"/>
      <c r="G60" s="20"/>
    </row>
    <row r="61" spans="1:7" x14ac:dyDescent="0.25">
      <c r="A61" s="26" t="s">
        <v>66</v>
      </c>
      <c r="B61" s="27" t="s">
        <v>65</v>
      </c>
      <c r="C61" s="69">
        <f>E61/12</f>
        <v>6193.5</v>
      </c>
      <c r="D61" s="135">
        <v>74322</v>
      </c>
      <c r="E61" s="49">
        <v>74322</v>
      </c>
      <c r="F61" s="5"/>
      <c r="G61" s="20"/>
    </row>
    <row r="62" spans="1:7" ht="16.5" thickBot="1" x14ac:dyDescent="0.3">
      <c r="A62" s="8"/>
      <c r="B62" s="34" t="s">
        <v>36</v>
      </c>
      <c r="C62" s="59">
        <f>D62/12</f>
        <v>29693.5</v>
      </c>
      <c r="D62" s="59">
        <f>SUM(D57:D61)</f>
        <v>356322</v>
      </c>
      <c r="E62" s="46">
        <f>SUM(E57:E61)</f>
        <v>356322</v>
      </c>
      <c r="F62" s="20"/>
      <c r="G62" s="20"/>
    </row>
    <row r="63" spans="1:7" ht="15.75" customHeight="1" thickBot="1" x14ac:dyDescent="0.3">
      <c r="A63" s="11" t="s">
        <v>37</v>
      </c>
      <c r="B63" s="140" t="s">
        <v>38</v>
      </c>
      <c r="C63" s="140"/>
      <c r="D63" s="140"/>
      <c r="E63" s="140"/>
      <c r="F63" s="20"/>
      <c r="G63" s="20"/>
    </row>
    <row r="64" spans="1:7" ht="26.25" thickBot="1" x14ac:dyDescent="0.3">
      <c r="A64" s="9" t="s">
        <v>39</v>
      </c>
      <c r="B64" s="21" t="s">
        <v>141</v>
      </c>
      <c r="C64" s="108">
        <v>65500</v>
      </c>
      <c r="D64" s="59">
        <f t="shared" ref="D64:D73" si="2">C64*12</f>
        <v>786000</v>
      </c>
      <c r="E64" s="46">
        <f t="shared" ref="E64:E67" si="3">D64</f>
        <v>786000</v>
      </c>
      <c r="F64" s="20"/>
      <c r="G64" s="20"/>
    </row>
    <row r="65" spans="1:9" ht="21.75" customHeight="1" thickBot="1" x14ac:dyDescent="0.3">
      <c r="A65" s="9" t="s">
        <v>41</v>
      </c>
      <c r="B65" s="21" t="s">
        <v>40</v>
      </c>
      <c r="C65" s="108">
        <v>2500</v>
      </c>
      <c r="D65" s="59">
        <f t="shared" si="2"/>
        <v>30000</v>
      </c>
      <c r="E65" s="46">
        <f t="shared" si="3"/>
        <v>30000</v>
      </c>
      <c r="F65" s="20"/>
      <c r="G65" s="20"/>
    </row>
    <row r="66" spans="1:9" ht="21.75" customHeight="1" thickBot="1" x14ac:dyDescent="0.3">
      <c r="A66" s="9" t="s">
        <v>78</v>
      </c>
      <c r="B66" s="21" t="s">
        <v>127</v>
      </c>
      <c r="C66" s="108">
        <v>45000</v>
      </c>
      <c r="D66" s="59">
        <f t="shared" si="2"/>
        <v>540000</v>
      </c>
      <c r="E66" s="46">
        <f>D66</f>
        <v>540000</v>
      </c>
      <c r="F66" s="20"/>
      <c r="G66" s="20"/>
    </row>
    <row r="67" spans="1:9" ht="15.75" thickBot="1" x14ac:dyDescent="0.3">
      <c r="A67" s="9" t="s">
        <v>77</v>
      </c>
      <c r="B67" s="132" t="s">
        <v>142</v>
      </c>
      <c r="C67" s="108">
        <v>45000</v>
      </c>
      <c r="D67" s="59">
        <f t="shared" si="2"/>
        <v>540000</v>
      </c>
      <c r="E67" s="46">
        <f t="shared" si="3"/>
        <v>540000</v>
      </c>
      <c r="F67" s="20"/>
      <c r="G67" s="20"/>
      <c r="H67" s="31"/>
    </row>
    <row r="68" spans="1:9" ht="32.25" customHeight="1" thickBot="1" x14ac:dyDescent="0.3">
      <c r="A68" s="9" t="s">
        <v>128</v>
      </c>
      <c r="B68" s="21" t="s">
        <v>129</v>
      </c>
      <c r="C68" s="108">
        <v>20204.099999999999</v>
      </c>
      <c r="D68" s="59">
        <f t="shared" si="2"/>
        <v>242449.19999999998</v>
      </c>
      <c r="E68" s="46">
        <f>C68*12</f>
        <v>242449.19999999998</v>
      </c>
      <c r="F68" s="20"/>
      <c r="G68" s="20"/>
    </row>
    <row r="69" spans="1:9" ht="43.5" customHeight="1" thickBot="1" x14ac:dyDescent="0.3">
      <c r="A69" s="18" t="s">
        <v>130</v>
      </c>
      <c r="B69" s="22" t="s">
        <v>131</v>
      </c>
      <c r="C69" s="138">
        <v>20204.099999999999</v>
      </c>
      <c r="D69" s="60">
        <f t="shared" si="2"/>
        <v>242449.19999999998</v>
      </c>
      <c r="E69" s="61">
        <f>C69*12</f>
        <v>242449.19999999998</v>
      </c>
      <c r="F69" s="20"/>
      <c r="G69" s="20"/>
      <c r="H69" s="44"/>
    </row>
    <row r="70" spans="1:9" ht="27" customHeight="1" thickBot="1" x14ac:dyDescent="0.3">
      <c r="A70" s="18" t="s">
        <v>118</v>
      </c>
      <c r="B70" s="22" t="s">
        <v>132</v>
      </c>
      <c r="C70" s="138">
        <v>20204</v>
      </c>
      <c r="D70" s="60">
        <f t="shared" si="2"/>
        <v>242448</v>
      </c>
      <c r="E70" s="61">
        <f>D70</f>
        <v>242448</v>
      </c>
      <c r="F70" s="20"/>
      <c r="G70" s="20"/>
      <c r="H70" s="45"/>
    </row>
    <row r="71" spans="1:9" ht="29.25" customHeight="1" thickBot="1" x14ac:dyDescent="0.3">
      <c r="A71" s="18" t="s">
        <v>133</v>
      </c>
      <c r="B71" s="22" t="s">
        <v>134</v>
      </c>
      <c r="C71" s="138">
        <v>20204</v>
      </c>
      <c r="D71" s="60">
        <f t="shared" si="2"/>
        <v>242448</v>
      </c>
      <c r="E71" s="61">
        <f>D71</f>
        <v>242448</v>
      </c>
      <c r="F71" s="20"/>
      <c r="G71" s="20"/>
      <c r="H71" s="45"/>
    </row>
    <row r="72" spans="1:9" ht="24.75" customHeight="1" thickBot="1" x14ac:dyDescent="0.3">
      <c r="A72" s="18" t="s">
        <v>135</v>
      </c>
      <c r="B72" s="22" t="s">
        <v>136</v>
      </c>
      <c r="C72" s="138">
        <v>20204</v>
      </c>
      <c r="D72" s="60">
        <f t="shared" si="2"/>
        <v>242448</v>
      </c>
      <c r="E72" s="61">
        <f>D72</f>
        <v>242448</v>
      </c>
      <c r="F72" s="20"/>
      <c r="G72" s="20"/>
      <c r="H72" s="45"/>
    </row>
    <row r="73" spans="1:9" ht="15.75" thickBot="1" x14ac:dyDescent="0.3">
      <c r="A73" s="18" t="s">
        <v>138</v>
      </c>
      <c r="B73" s="133" t="s">
        <v>137</v>
      </c>
      <c r="C73" s="106">
        <v>80816.399999999994</v>
      </c>
      <c r="D73" s="60">
        <f t="shared" si="2"/>
        <v>969796.79999999993</v>
      </c>
      <c r="E73" s="61">
        <f>D73</f>
        <v>969796.79999999993</v>
      </c>
      <c r="F73" s="20"/>
      <c r="G73" s="20"/>
      <c r="H73" s="45"/>
    </row>
    <row r="74" spans="1:9" ht="18" customHeight="1" thickBot="1" x14ac:dyDescent="0.3">
      <c r="A74" s="38"/>
      <c r="B74" s="83" t="s">
        <v>42</v>
      </c>
      <c r="C74" s="106">
        <f>D74/12</f>
        <v>339836.76666666666</v>
      </c>
      <c r="D74" s="106">
        <f>SUM(D64:D73)+2</f>
        <v>4078041.2</v>
      </c>
      <c r="E74" s="107">
        <f>SUM(E64:E73)+2</f>
        <v>4078041.2</v>
      </c>
      <c r="F74" s="49"/>
      <c r="G74" s="20"/>
      <c r="H74" s="31"/>
    </row>
    <row r="75" spans="1:9" ht="15.75" thickBot="1" x14ac:dyDescent="0.3">
      <c r="A75" s="9" t="s">
        <v>118</v>
      </c>
      <c r="B75" s="21" t="s">
        <v>43</v>
      </c>
      <c r="C75" s="108">
        <f>D75/12</f>
        <v>101951.03000000001</v>
      </c>
      <c r="D75" s="108">
        <f>D74*30/100</f>
        <v>1223412.3600000001</v>
      </c>
      <c r="E75" s="109">
        <f>D75</f>
        <v>1223412.3600000001</v>
      </c>
      <c r="F75" s="49"/>
      <c r="G75" s="20"/>
    </row>
    <row r="76" spans="1:9" ht="26.25" thickBot="1" x14ac:dyDescent="0.3">
      <c r="A76" s="9" t="s">
        <v>117</v>
      </c>
      <c r="B76" s="21" t="s">
        <v>139</v>
      </c>
      <c r="C76" s="108">
        <f>D76/12</f>
        <v>2039.0206000000001</v>
      </c>
      <c r="D76" s="108">
        <f>D74*0.6/100</f>
        <v>24468.247200000002</v>
      </c>
      <c r="E76" s="109">
        <f>D76</f>
        <v>24468.247200000002</v>
      </c>
      <c r="F76" s="49"/>
      <c r="G76" s="20"/>
    </row>
    <row r="77" spans="1:9" ht="15.75" thickBot="1" x14ac:dyDescent="0.3">
      <c r="A77" s="9"/>
      <c r="B77" s="21"/>
      <c r="C77" s="108"/>
      <c r="D77" s="108"/>
      <c r="E77" s="109"/>
      <c r="F77" s="49"/>
      <c r="G77" s="20"/>
    </row>
    <row r="78" spans="1:9" ht="13.5" customHeight="1" thickBot="1" x14ac:dyDescent="0.3">
      <c r="A78" s="36"/>
      <c r="B78" s="84" t="s">
        <v>44</v>
      </c>
      <c r="C78" s="108">
        <f>D78/12</f>
        <v>443826.81726666674</v>
      </c>
      <c r="D78" s="108">
        <f>D74+D75+D76</f>
        <v>5325921.8072000006</v>
      </c>
      <c r="E78" s="109">
        <f>E74+E75+E76+E77</f>
        <v>5325921.8072000006</v>
      </c>
      <c r="F78" s="49"/>
      <c r="G78" s="20"/>
      <c r="H78" s="31"/>
      <c r="I78" s="31"/>
    </row>
    <row r="79" spans="1:9" ht="14.25" customHeight="1" x14ac:dyDescent="0.25">
      <c r="A79" s="12"/>
      <c r="B79" s="85" t="s">
        <v>90</v>
      </c>
      <c r="C79" s="59">
        <f>D79/12</f>
        <v>594936.98393333342</v>
      </c>
      <c r="D79" s="109">
        <f>D39+D47+D54+D62+D78</f>
        <v>7139243.8072000006</v>
      </c>
      <c r="E79" s="46">
        <f>D79</f>
        <v>7139243.8072000006</v>
      </c>
      <c r="F79" s="20"/>
      <c r="G79" s="20"/>
      <c r="H79" s="31"/>
      <c r="I79" s="31"/>
    </row>
    <row r="80" spans="1:9" ht="14.25" customHeight="1" thickBot="1" x14ac:dyDescent="0.3">
      <c r="A80" s="12"/>
      <c r="B80" s="23"/>
      <c r="C80" s="68">
        <v>0</v>
      </c>
      <c r="D80" s="70">
        <v>0</v>
      </c>
      <c r="E80" s="70"/>
      <c r="F80" s="64"/>
      <c r="G80" s="64"/>
      <c r="H80" s="31"/>
      <c r="I80" s="31"/>
    </row>
    <row r="81" spans="1:9" ht="15" customHeight="1" thickBot="1" x14ac:dyDescent="0.3">
      <c r="A81" s="141" t="s">
        <v>45</v>
      </c>
      <c r="B81" s="142" t="s">
        <v>68</v>
      </c>
      <c r="C81" s="142"/>
      <c r="D81" s="142"/>
      <c r="E81" s="142"/>
      <c r="F81" s="142"/>
      <c r="G81" s="142"/>
      <c r="H81" s="31"/>
    </row>
    <row r="82" spans="1:9" ht="27.75" customHeight="1" thickBot="1" x14ac:dyDescent="0.3">
      <c r="A82" s="141"/>
      <c r="B82" s="142"/>
      <c r="C82" s="142"/>
      <c r="D82" s="142"/>
      <c r="E82" s="142"/>
      <c r="F82" s="142"/>
      <c r="G82" s="142"/>
      <c r="H82" s="31"/>
      <c r="I82" s="31"/>
    </row>
    <row r="83" spans="1:9" ht="27.75" customHeight="1" x14ac:dyDescent="0.25">
      <c r="A83" s="17" t="s">
        <v>46</v>
      </c>
      <c r="B83" s="24" t="s">
        <v>140</v>
      </c>
      <c r="C83" s="51">
        <f t="shared" ref="C83:C84" si="4">D83/12</f>
        <v>33333.333333333336</v>
      </c>
      <c r="D83" s="51">
        <v>400000</v>
      </c>
      <c r="E83" s="51"/>
      <c r="F83" s="52"/>
      <c r="G83" s="25"/>
      <c r="I83" s="31"/>
    </row>
    <row r="84" spans="1:9" ht="33" customHeight="1" thickBot="1" x14ac:dyDescent="0.3">
      <c r="A84" s="16" t="s">
        <v>67</v>
      </c>
      <c r="B84" s="24" t="s">
        <v>48</v>
      </c>
      <c r="C84" s="51">
        <f t="shared" si="4"/>
        <v>8333.3333333333339</v>
      </c>
      <c r="D84" s="51">
        <v>100000</v>
      </c>
      <c r="E84" s="53"/>
      <c r="F84" s="52"/>
      <c r="G84" s="20"/>
      <c r="I84" s="31"/>
    </row>
    <row r="85" spans="1:9" ht="28.5" customHeight="1" thickBot="1" x14ac:dyDescent="0.3">
      <c r="A85" s="16" t="s">
        <v>47</v>
      </c>
      <c r="B85" s="24" t="s">
        <v>51</v>
      </c>
      <c r="C85" s="51">
        <f>D85/12</f>
        <v>8333.3333333333339</v>
      </c>
      <c r="D85" s="51">
        <v>100000</v>
      </c>
      <c r="E85" s="53"/>
      <c r="F85" s="52"/>
      <c r="G85" s="20"/>
    </row>
    <row r="86" spans="1:9" ht="30.75" thickBot="1" x14ac:dyDescent="0.3">
      <c r="A86" s="16" t="s">
        <v>49</v>
      </c>
      <c r="B86" s="24" t="s">
        <v>70</v>
      </c>
      <c r="C86" s="51">
        <f t="shared" ref="C86:C87" si="5">D86/12</f>
        <v>4166.666666666667</v>
      </c>
      <c r="D86" s="51">
        <v>50000</v>
      </c>
      <c r="E86" s="53"/>
      <c r="F86" s="54"/>
      <c r="G86" s="20"/>
    </row>
    <row r="87" spans="1:9" ht="30.75" thickBot="1" x14ac:dyDescent="0.3">
      <c r="A87" s="16" t="s">
        <v>50</v>
      </c>
      <c r="B87" s="24" t="s">
        <v>71</v>
      </c>
      <c r="C87" s="51">
        <f t="shared" si="5"/>
        <v>8333.3333333333339</v>
      </c>
      <c r="D87" s="51">
        <v>100000</v>
      </c>
      <c r="E87" s="53"/>
      <c r="F87" s="52"/>
      <c r="G87" s="20"/>
    </row>
    <row r="88" spans="1:9" x14ac:dyDescent="0.25">
      <c r="A88" s="17"/>
      <c r="B88" s="24"/>
      <c r="C88" s="51"/>
      <c r="D88" s="51"/>
      <c r="E88" s="53"/>
      <c r="F88" s="52"/>
      <c r="G88" s="5"/>
    </row>
    <row r="89" spans="1:9" ht="75" x14ac:dyDescent="0.25">
      <c r="A89" s="14" t="s">
        <v>79</v>
      </c>
      <c r="B89" s="24" t="s">
        <v>72</v>
      </c>
      <c r="C89" s="51">
        <f t="shared" ref="C89:C91" si="6">D89/12</f>
        <v>8333.3333333333339</v>
      </c>
      <c r="D89" s="51">
        <v>100000</v>
      </c>
      <c r="E89" s="53"/>
      <c r="F89" s="55"/>
      <c r="G89" s="5"/>
    </row>
    <row r="90" spans="1:9" x14ac:dyDescent="0.25">
      <c r="A90" s="14"/>
      <c r="B90" s="33"/>
      <c r="C90" s="51">
        <f t="shared" si="6"/>
        <v>0</v>
      </c>
      <c r="D90" s="80"/>
      <c r="E90" s="81"/>
      <c r="F90" s="82"/>
      <c r="G90" s="5"/>
    </row>
    <row r="91" spans="1:9" ht="30" x14ac:dyDescent="0.25">
      <c r="A91" s="14" t="s">
        <v>145</v>
      </c>
      <c r="B91" s="13" t="s">
        <v>52</v>
      </c>
      <c r="C91" s="56">
        <f t="shared" si="6"/>
        <v>14821.916666666666</v>
      </c>
      <c r="D91" s="56">
        <v>177863</v>
      </c>
      <c r="E91" s="47"/>
      <c r="F91" s="48"/>
      <c r="G91" s="5"/>
    </row>
    <row r="92" spans="1:9" x14ac:dyDescent="0.25">
      <c r="A92" s="5"/>
      <c r="B92" s="6"/>
      <c r="C92" s="51"/>
      <c r="D92" s="136"/>
      <c r="E92" s="46"/>
      <c r="F92" s="50"/>
      <c r="G92" s="63"/>
      <c r="H92" s="31"/>
    </row>
    <row r="93" spans="1:9" x14ac:dyDescent="0.25">
      <c r="B93" s="6"/>
      <c r="C93" s="51"/>
      <c r="D93" s="50"/>
      <c r="E93" s="46"/>
      <c r="F93" s="50"/>
      <c r="G93" s="63"/>
      <c r="H93" s="31"/>
    </row>
    <row r="94" spans="1:9" ht="15.75" x14ac:dyDescent="0.25">
      <c r="A94" s="41"/>
      <c r="B94" s="34" t="s">
        <v>73</v>
      </c>
      <c r="C94" s="24"/>
      <c r="D94" s="59">
        <f>850000+177863</f>
        <v>1027863</v>
      </c>
      <c r="E94" s="46"/>
      <c r="F94" s="49"/>
      <c r="G94" s="92"/>
      <c r="H94" s="31"/>
    </row>
    <row r="95" spans="1:9" ht="27" customHeight="1" x14ac:dyDescent="0.25">
      <c r="A95" s="42"/>
      <c r="B95" s="13" t="s">
        <v>74</v>
      </c>
      <c r="C95" s="40"/>
      <c r="D95" s="95"/>
      <c r="E95" s="66"/>
      <c r="F95" s="96"/>
      <c r="G95" s="97"/>
      <c r="H95" s="31"/>
      <c r="I95" s="32"/>
    </row>
    <row r="96" spans="1:9" ht="15.75" x14ac:dyDescent="0.25">
      <c r="A96" s="43" t="s">
        <v>81</v>
      </c>
      <c r="B96" s="98"/>
      <c r="C96" s="99"/>
      <c r="D96" s="100"/>
      <c r="E96" s="101"/>
      <c r="F96" s="102"/>
      <c r="G96" s="102"/>
      <c r="H96" s="39"/>
      <c r="I96" s="31"/>
    </row>
    <row r="97" spans="1:9" ht="15.75" x14ac:dyDescent="0.25">
      <c r="A97" s="43" t="s">
        <v>8</v>
      </c>
      <c r="B97" s="98"/>
      <c r="C97" s="99"/>
      <c r="D97" s="103"/>
      <c r="E97" s="99"/>
      <c r="F97" s="99"/>
      <c r="G97" s="102"/>
      <c r="H97" s="15"/>
    </row>
    <row r="98" spans="1:9" x14ac:dyDescent="0.25">
      <c r="A98" s="5" t="s">
        <v>102</v>
      </c>
      <c r="B98" s="99" t="s">
        <v>82</v>
      </c>
      <c r="C98" s="99"/>
      <c r="D98" s="99"/>
      <c r="E98" s="99"/>
      <c r="F98" s="99"/>
      <c r="G98" s="102"/>
      <c r="H98" s="15"/>
    </row>
    <row r="99" spans="1:9" x14ac:dyDescent="0.25">
      <c r="B99" s="58" t="s">
        <v>96</v>
      </c>
      <c r="C99" s="60">
        <f>D99/12</f>
        <v>113455.33333333333</v>
      </c>
      <c r="D99" s="60">
        <f>1361464</f>
        <v>1361464</v>
      </c>
      <c r="E99" s="61"/>
      <c r="F99" s="90"/>
      <c r="G99" s="90"/>
      <c r="H99" s="35"/>
    </row>
    <row r="100" spans="1:9" x14ac:dyDescent="0.25">
      <c r="B100" s="57" t="s">
        <v>80</v>
      </c>
      <c r="C100" s="74">
        <v>39000</v>
      </c>
      <c r="D100" s="74">
        <f>C100*12</f>
        <v>468000</v>
      </c>
      <c r="E100" s="75"/>
      <c r="F100" s="90"/>
      <c r="G100" s="92"/>
      <c r="I100" s="31">
        <f>SUM(I96:I98)</f>
        <v>0</v>
      </c>
    </row>
    <row r="101" spans="1:9" ht="23.25" x14ac:dyDescent="0.25">
      <c r="B101" s="118" t="s">
        <v>112</v>
      </c>
      <c r="C101" s="119">
        <v>115000</v>
      </c>
      <c r="D101" s="64">
        <v>1188000</v>
      </c>
      <c r="E101" s="64"/>
      <c r="F101" s="119"/>
      <c r="G101" s="92"/>
    </row>
    <row r="102" spans="1:9" ht="45.75" customHeight="1" x14ac:dyDescent="0.25">
      <c r="B102" s="71" t="s">
        <v>95</v>
      </c>
      <c r="C102" s="71"/>
      <c r="D102" s="71"/>
      <c r="E102" s="71"/>
      <c r="F102" s="71"/>
      <c r="G102" s="71"/>
      <c r="H102" s="71"/>
    </row>
    <row r="103" spans="1:9" x14ac:dyDescent="0.25">
      <c r="B103" s="71" t="s">
        <v>103</v>
      </c>
      <c r="C103" s="71"/>
      <c r="D103" s="71"/>
      <c r="E103" s="71"/>
      <c r="F103" s="71"/>
      <c r="G103" s="71"/>
      <c r="H103" s="71"/>
    </row>
    <row r="104" spans="1:9" x14ac:dyDescent="0.25">
      <c r="B104" s="71"/>
      <c r="C104" s="71"/>
      <c r="D104" s="71"/>
      <c r="E104" s="71"/>
      <c r="F104" s="71"/>
      <c r="G104" s="71"/>
      <c r="H104" s="71"/>
    </row>
    <row r="105" spans="1:9" x14ac:dyDescent="0.25">
      <c r="B105" s="71" t="s">
        <v>116</v>
      </c>
      <c r="C105" s="71"/>
      <c r="D105" s="71"/>
      <c r="E105" s="71"/>
      <c r="F105" s="71"/>
      <c r="G105" s="71"/>
      <c r="H105" s="71"/>
    </row>
    <row r="106" spans="1:9" x14ac:dyDescent="0.25">
      <c r="C106" s="103"/>
      <c r="D106" s="113"/>
      <c r="E106" s="104"/>
      <c r="F106" s="99"/>
      <c r="G106" s="71"/>
      <c r="H106" s="71"/>
    </row>
    <row r="107" spans="1:9" x14ac:dyDescent="0.25">
      <c r="B107" s="112" t="s">
        <v>104</v>
      </c>
      <c r="C107" s="99"/>
      <c r="D107" s="99" t="s">
        <v>144</v>
      </c>
      <c r="E107" s="99"/>
      <c r="F107" s="99"/>
      <c r="G107" s="71"/>
      <c r="H107" s="71"/>
    </row>
    <row r="108" spans="1:9" x14ac:dyDescent="0.25">
      <c r="B108" s="99"/>
      <c r="C108" s="99"/>
      <c r="D108" s="99"/>
      <c r="E108" s="99"/>
      <c r="F108" s="99"/>
    </row>
    <row r="109" spans="1:9" x14ac:dyDescent="0.25">
      <c r="B109" s="112"/>
      <c r="C109" s="139"/>
      <c r="D109" s="139"/>
    </row>
    <row r="110" spans="1:9" x14ac:dyDescent="0.25">
      <c r="B110" s="99"/>
      <c r="C110" s="99"/>
      <c r="D110" s="103"/>
      <c r="E110" s="99"/>
      <c r="F110" s="99"/>
    </row>
    <row r="112" spans="1:9" x14ac:dyDescent="0.25">
      <c r="B112" s="102"/>
      <c r="C112" s="137"/>
      <c r="D112" s="137"/>
      <c r="E112" s="137"/>
      <c r="F112" s="102"/>
    </row>
  </sheetData>
  <mergeCells count="15">
    <mergeCell ref="B7:G7"/>
    <mergeCell ref="A15:A16"/>
    <mergeCell ref="B15:B16"/>
    <mergeCell ref="C15:C16"/>
    <mergeCell ref="D15:D16"/>
    <mergeCell ref="E15:H15"/>
    <mergeCell ref="C109:D109"/>
    <mergeCell ref="B63:E63"/>
    <mergeCell ref="A81:A82"/>
    <mergeCell ref="B81:G82"/>
    <mergeCell ref="B28:E28"/>
    <mergeCell ref="B29:G29"/>
    <mergeCell ref="B41:E41"/>
    <mergeCell ref="B48:E48"/>
    <mergeCell ref="B56:E56"/>
  </mergeCells>
  <pageMargins left="0.70866141732283472" right="0.70866141732283472" top="0.74803149606299213" bottom="0.74803149606299213" header="0.51181102362204722" footer="0.51181102362204722"/>
  <pageSetup paperSize="9" scale="85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</cp:lastModifiedBy>
  <cp:revision>1</cp:revision>
  <cp:lastPrinted>2024-05-31T13:48:39Z</cp:lastPrinted>
  <dcterms:created xsi:type="dcterms:W3CDTF">2006-09-16T00:00:00Z</dcterms:created>
  <dcterms:modified xsi:type="dcterms:W3CDTF">2024-05-31T14:30:03Z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